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tudent\Downloads\"/>
    </mc:Choice>
  </mc:AlternateContent>
  <bookViews>
    <workbookView xWindow="0" yWindow="0" windowWidth="20490" windowHeight="7770"/>
  </bookViews>
  <sheets>
    <sheet name="начальное 2кв. " sheetId="1" r:id="rId1"/>
    <sheet name="старшее 2кв. " sheetId="2" r:id="rId2"/>
  </sheets>
  <externalReferences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2" i="2"/>
  <c r="F40" i="2" s="1"/>
  <c r="F41" i="2"/>
  <c r="F37" i="2"/>
  <c r="F34" i="2"/>
  <c r="F29" i="2"/>
  <c r="F28" i="2"/>
  <c r="F27" i="2"/>
  <c r="F21" i="2"/>
  <c r="F20" i="2"/>
  <c r="F19" i="2"/>
  <c r="F15" i="2"/>
  <c r="F12" i="2"/>
  <c r="F7" i="2"/>
  <c r="F44" i="1"/>
  <c r="F43" i="1"/>
  <c r="F42" i="1"/>
  <c r="F41" i="1" s="1"/>
  <c r="F39" i="1"/>
  <c r="F37" i="1"/>
  <c r="F35" i="1" s="1"/>
  <c r="F33" i="1"/>
  <c r="F30" i="1"/>
  <c r="F27" i="1"/>
  <c r="F22" i="1"/>
  <c r="F21" i="1"/>
  <c r="F20" i="1"/>
  <c r="F14" i="1"/>
  <c r="F12" i="1"/>
  <c r="F48" i="1" s="1"/>
  <c r="F7" i="1"/>
  <c r="F49" i="1" s="1"/>
  <c r="F46" i="2" l="1"/>
  <c r="F47" i="2" s="1"/>
</calcChain>
</file>

<file path=xl/sharedStrings.xml><?xml version="1.0" encoding="utf-8"?>
<sst xmlns="http://schemas.openxmlformats.org/spreadsheetml/2006/main" count="88" uniqueCount="57">
  <si>
    <t xml:space="preserve">    Отчет НФ дополнительных мер поддержки НМОУ "Лицей №111"-"Содружество" о целевом использовании полученных средств  за   2 квартал 2021г.</t>
  </si>
  <si>
    <t>Начальное звено</t>
  </si>
  <si>
    <t>Остаток средств на начало отчетного года</t>
  </si>
  <si>
    <t>Поступление средств</t>
  </si>
  <si>
    <t>Добровольные пожертвования</t>
  </si>
  <si>
    <t>Использование средств</t>
  </si>
  <si>
    <t>1. Дополнтельная образовательная деятельность</t>
  </si>
  <si>
    <t>2. Здоровье</t>
  </si>
  <si>
    <t>питьевая вода</t>
  </si>
  <si>
    <t>3. Социальная поддержка</t>
  </si>
  <si>
    <t>материальная помощь</t>
  </si>
  <si>
    <t>4. "Наши дети"</t>
  </si>
  <si>
    <t>5. Центр информационных ресурсов</t>
  </si>
  <si>
    <t>приобретение метод.литературы</t>
  </si>
  <si>
    <t>подписка</t>
  </si>
  <si>
    <t>6. Школьная столовая</t>
  </si>
  <si>
    <t>техническое обслуживание оборудования, средства для обработки инвентаря,посуда</t>
  </si>
  <si>
    <t>7. Учебный кабинет</t>
  </si>
  <si>
    <t>жалюзи,каб.16</t>
  </si>
  <si>
    <t>жалюзи,каб спортзал</t>
  </si>
  <si>
    <t>доборный материал д/вычислительной техники</t>
  </si>
  <si>
    <t>подручные средства д/уроков</t>
  </si>
  <si>
    <t>8. Культурно-творческий центр</t>
  </si>
  <si>
    <t>день театра "Кентервильное привидение"</t>
  </si>
  <si>
    <t>экскурсия "Техника военного времени"</t>
  </si>
  <si>
    <t>9. Безопасная школа</t>
  </si>
  <si>
    <t>перезарядка огнетушителей,17шт</t>
  </si>
  <si>
    <t>10. Школьный двор</t>
  </si>
  <si>
    <t>11. Школьный автобус</t>
  </si>
  <si>
    <t>медицинское освидетельствование водителя</t>
  </si>
  <si>
    <t>12. Материально-техническое оснащение</t>
  </si>
  <si>
    <t>санитарно-гигиеническое оснащение лицея</t>
  </si>
  <si>
    <t>канцелярские принадлежности</t>
  </si>
  <si>
    <t>материалы и предметы для текущих хоз.нужд</t>
  </si>
  <si>
    <t>расходы на обслуживание орг.техники и мультимедиа</t>
  </si>
  <si>
    <t>текущий ремонт здания</t>
  </si>
  <si>
    <t>13. Расходы на содержание аппарата, в т.ч.</t>
  </si>
  <si>
    <t>расходы, связанные с оплатой труда  (включая начисления)</t>
  </si>
  <si>
    <t>договора (включая начисления)</t>
  </si>
  <si>
    <t>14. Услуги</t>
  </si>
  <si>
    <t>банковские</t>
  </si>
  <si>
    <t>программное обеспечение (бух.)</t>
  </si>
  <si>
    <t>15. Прочие</t>
  </si>
  <si>
    <t>Всего использовано средств:</t>
  </si>
  <si>
    <t>Остаток средств на конец 2 квартала 2021г.:</t>
  </si>
  <si>
    <t xml:space="preserve">         Отчет НФ дополнительных мер поддержки НМОУ "Лицей №111" - "Содружество"  о целевом использовании полученных   средств   за   2 квартал 2021 г.</t>
  </si>
  <si>
    <t>Старшее звено</t>
  </si>
  <si>
    <t>Остаток средств на начало отчетного периода</t>
  </si>
  <si>
    <t xml:space="preserve">вентиляция </t>
  </si>
  <si>
    <t>стенд</t>
  </si>
  <si>
    <t>столешница 15шт+стол с тумбой,каб.403</t>
  </si>
  <si>
    <t>столешница 18шт., каб.401</t>
  </si>
  <si>
    <t>МФУ,каб.404</t>
  </si>
  <si>
    <t>награждение участников "Мисс и Мистер Лицея-2021"</t>
  </si>
  <si>
    <t>ремонт системы охранной сигнализации</t>
  </si>
  <si>
    <t>самоспасатель универсальный фильтрующий, 2шт</t>
  </si>
  <si>
    <t>расходы на обслуживание орг.техники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</si>
</sst>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86;&#1090;&#1095;&#1077;&#1090;&#1099;%20&#1087;&#1086;%20&#1082;&#1074;&#1072;&#1088;&#1090;&#1072;&#1083;&#1072;&#1084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ьное 1кв."/>
      <sheetName val="старшее 1кв."/>
      <sheetName val="начальное 2кв. "/>
      <sheetName val="старшее 2кв. "/>
      <sheetName val="начальное 3кв.  "/>
      <sheetName val="старшее 3кв.  "/>
      <sheetName val="начальное 4кв.   "/>
      <sheetName val="старшее 4кв.  "/>
      <sheetName val="отчет 2021нач.зв."/>
      <sheetName val="отчет 2021стар.зв."/>
    </sheetNames>
    <sheetDataSet>
      <sheetData sheetId="0">
        <row r="48">
          <cell r="F48">
            <v>875889</v>
          </cell>
        </row>
      </sheetData>
      <sheetData sheetId="1">
        <row r="52">
          <cell r="F52">
            <v>410428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" workbookViewId="0">
      <selection activeCell="N26" sqref="N26"/>
    </sheetView>
  </sheetViews>
  <sheetFormatPr defaultRowHeight="12.75" x14ac:dyDescent="0.2"/>
  <cols>
    <col min="5" max="5" width="24.7109375" customWidth="1"/>
    <col min="7" max="7" width="10.85546875" customWidth="1"/>
  </cols>
  <sheetData>
    <row r="1" spans="1:7" ht="2.25" hidden="1" customHeight="1" x14ac:dyDescent="0.2"/>
    <row r="2" spans="1:7" x14ac:dyDescent="0.2">
      <c r="A2" s="1" t="s">
        <v>0</v>
      </c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" customHeight="1" x14ac:dyDescent="0.2">
      <c r="A5" s="1"/>
      <c r="B5" s="1"/>
      <c r="C5" s="1"/>
      <c r="D5" s="1"/>
      <c r="E5" s="1"/>
      <c r="F5" s="1"/>
      <c r="G5" s="1"/>
    </row>
    <row r="6" spans="1:7" ht="12.75" customHeight="1" x14ac:dyDescent="0.2">
      <c r="A6" s="2" t="s">
        <v>1</v>
      </c>
      <c r="B6" s="2"/>
    </row>
    <row r="7" spans="1:7" x14ac:dyDescent="0.2">
      <c r="A7" s="3" t="s">
        <v>2</v>
      </c>
      <c r="B7" s="3"/>
      <c r="C7" s="3"/>
      <c r="D7" s="3"/>
      <c r="E7" s="3"/>
      <c r="F7" s="4">
        <f>'[1]начальное 1кв.'!F48:G48</f>
        <v>875889</v>
      </c>
      <c r="G7" s="4"/>
    </row>
    <row r="8" spans="1:7" x14ac:dyDescent="0.2">
      <c r="A8" s="5" t="s">
        <v>3</v>
      </c>
      <c r="B8" s="5"/>
      <c r="C8" s="5"/>
      <c r="D8" s="5"/>
      <c r="E8" s="5"/>
      <c r="F8" s="6"/>
      <c r="G8" s="6"/>
    </row>
    <row r="9" spans="1:7" x14ac:dyDescent="0.2">
      <c r="A9" s="3" t="s">
        <v>4</v>
      </c>
      <c r="B9" s="3"/>
      <c r="C9" s="3"/>
      <c r="D9" s="3"/>
      <c r="E9" s="3"/>
      <c r="F9" s="4">
        <v>550814</v>
      </c>
      <c r="G9" s="4"/>
    </row>
    <row r="10" spans="1:7" x14ac:dyDescent="0.2">
      <c r="A10" s="5" t="s">
        <v>5</v>
      </c>
      <c r="B10" s="5"/>
      <c r="C10" s="5"/>
      <c r="D10" s="5"/>
      <c r="E10" s="5"/>
      <c r="F10" s="6"/>
      <c r="G10" s="6"/>
    </row>
    <row r="11" spans="1:7" x14ac:dyDescent="0.2">
      <c r="A11" s="7" t="s">
        <v>6</v>
      </c>
      <c r="B11" s="8"/>
      <c r="C11" s="8"/>
      <c r="D11" s="8"/>
      <c r="E11" s="9"/>
      <c r="F11" s="4">
        <v>0</v>
      </c>
      <c r="G11" s="4"/>
    </row>
    <row r="12" spans="1:7" x14ac:dyDescent="0.2">
      <c r="A12" s="7" t="s">
        <v>7</v>
      </c>
      <c r="B12" s="8"/>
      <c r="C12" s="8"/>
      <c r="D12" s="8"/>
      <c r="E12" s="9"/>
      <c r="F12" s="4">
        <f>F13</f>
        <v>16605</v>
      </c>
      <c r="G12" s="4"/>
    </row>
    <row r="13" spans="1:7" x14ac:dyDescent="0.2">
      <c r="A13" s="10" t="s">
        <v>8</v>
      </c>
      <c r="B13" s="11"/>
      <c r="C13" s="11"/>
      <c r="D13" s="11"/>
      <c r="E13" s="12"/>
      <c r="F13" s="6">
        <v>16605</v>
      </c>
      <c r="G13" s="6"/>
    </row>
    <row r="14" spans="1:7" x14ac:dyDescent="0.2">
      <c r="A14" s="7" t="s">
        <v>9</v>
      </c>
      <c r="B14" s="8"/>
      <c r="C14" s="8"/>
      <c r="D14" s="8"/>
      <c r="E14" s="9"/>
      <c r="F14" s="4">
        <f>F15</f>
        <v>274600</v>
      </c>
      <c r="G14" s="4"/>
    </row>
    <row r="15" spans="1:7" x14ac:dyDescent="0.2">
      <c r="A15" s="10" t="s">
        <v>10</v>
      </c>
      <c r="B15" s="11"/>
      <c r="C15" s="11"/>
      <c r="D15" s="11"/>
      <c r="E15" s="12"/>
      <c r="F15" s="6">
        <v>274600</v>
      </c>
      <c r="G15" s="6"/>
    </row>
    <row r="16" spans="1:7" x14ac:dyDescent="0.2">
      <c r="A16" s="7" t="s">
        <v>11</v>
      </c>
      <c r="B16" s="8"/>
      <c r="C16" s="8"/>
      <c r="D16" s="8"/>
      <c r="E16" s="9"/>
      <c r="F16" s="4">
        <v>0</v>
      </c>
      <c r="G16" s="4"/>
    </row>
    <row r="17" spans="1:7" x14ac:dyDescent="0.2">
      <c r="A17" s="7" t="s">
        <v>12</v>
      </c>
      <c r="B17" s="8"/>
      <c r="C17" s="8"/>
      <c r="D17" s="8"/>
      <c r="E17" s="9"/>
      <c r="F17" s="4">
        <v>0</v>
      </c>
      <c r="G17" s="4"/>
    </row>
    <row r="18" spans="1:7" hidden="1" x14ac:dyDescent="0.2">
      <c r="A18" s="13" t="s">
        <v>13</v>
      </c>
      <c r="B18" s="13"/>
      <c r="C18" s="13"/>
      <c r="D18" s="13"/>
      <c r="E18" s="13"/>
      <c r="F18" s="6"/>
      <c r="G18" s="6"/>
    </row>
    <row r="19" spans="1:7" hidden="1" x14ac:dyDescent="0.2">
      <c r="A19" s="14" t="s">
        <v>14</v>
      </c>
      <c r="B19" s="11"/>
      <c r="C19" s="11"/>
      <c r="D19" s="11"/>
      <c r="E19" s="12"/>
      <c r="F19" s="15"/>
      <c r="G19" s="16"/>
    </row>
    <row r="20" spans="1:7" x14ac:dyDescent="0.2">
      <c r="A20" s="7" t="s">
        <v>15</v>
      </c>
      <c r="B20" s="8"/>
      <c r="C20" s="8"/>
      <c r="D20" s="8"/>
      <c r="E20" s="9"/>
      <c r="F20" s="4">
        <f>F21</f>
        <v>16097.93</v>
      </c>
      <c r="G20" s="4"/>
    </row>
    <row r="21" spans="1:7" ht="25.5" customHeight="1" x14ac:dyDescent="0.2">
      <c r="A21" s="17" t="s">
        <v>16</v>
      </c>
      <c r="B21" s="18"/>
      <c r="C21" s="18"/>
      <c r="D21" s="18"/>
      <c r="E21" s="19"/>
      <c r="F21" s="6">
        <f>14600+1497.93</f>
        <v>16097.93</v>
      </c>
      <c r="G21" s="6"/>
    </row>
    <row r="22" spans="1:7" x14ac:dyDescent="0.2">
      <c r="A22" s="7" t="s">
        <v>17</v>
      </c>
      <c r="B22" s="8"/>
      <c r="C22" s="8"/>
      <c r="D22" s="8"/>
      <c r="E22" s="9"/>
      <c r="F22" s="4">
        <f>F23+F24+F25+F26</f>
        <v>28042</v>
      </c>
      <c r="G22" s="4"/>
    </row>
    <row r="23" spans="1:7" x14ac:dyDescent="0.2">
      <c r="A23" s="20" t="s">
        <v>18</v>
      </c>
      <c r="B23" s="21"/>
      <c r="C23" s="21"/>
      <c r="D23" s="21"/>
      <c r="E23" s="22"/>
      <c r="F23" s="23">
        <v>15444</v>
      </c>
      <c r="G23" s="24"/>
    </row>
    <row r="24" spans="1:7" x14ac:dyDescent="0.2">
      <c r="A24" s="20" t="s">
        <v>19</v>
      </c>
      <c r="B24" s="21"/>
      <c r="C24" s="21"/>
      <c r="D24" s="21"/>
      <c r="E24" s="22"/>
      <c r="F24" s="23">
        <v>9436</v>
      </c>
      <c r="G24" s="24"/>
    </row>
    <row r="25" spans="1:7" x14ac:dyDescent="0.2">
      <c r="A25" s="14" t="s">
        <v>20</v>
      </c>
      <c r="B25" s="25"/>
      <c r="C25" s="25"/>
      <c r="D25" s="25"/>
      <c r="E25" s="26"/>
      <c r="F25" s="23">
        <v>499</v>
      </c>
      <c r="G25" s="24"/>
    </row>
    <row r="26" spans="1:7" x14ac:dyDescent="0.2">
      <c r="A26" s="14" t="s">
        <v>21</v>
      </c>
      <c r="B26" s="25"/>
      <c r="C26" s="25"/>
      <c r="D26" s="25"/>
      <c r="E26" s="26"/>
      <c r="F26" s="23">
        <v>2663</v>
      </c>
      <c r="G26" s="24"/>
    </row>
    <row r="27" spans="1:7" x14ac:dyDescent="0.2">
      <c r="A27" s="7" t="s">
        <v>22</v>
      </c>
      <c r="B27" s="8"/>
      <c r="C27" s="8"/>
      <c r="D27" s="8"/>
      <c r="E27" s="9"/>
      <c r="F27" s="4">
        <f>F28+F29</f>
        <v>67400</v>
      </c>
      <c r="G27" s="4"/>
    </row>
    <row r="28" spans="1:7" x14ac:dyDescent="0.2">
      <c r="A28" s="20" t="s">
        <v>23</v>
      </c>
      <c r="B28" s="21"/>
      <c r="C28" s="21"/>
      <c r="D28" s="21"/>
      <c r="E28" s="22"/>
      <c r="F28" s="23">
        <v>62500</v>
      </c>
      <c r="G28" s="24"/>
    </row>
    <row r="29" spans="1:7" x14ac:dyDescent="0.2">
      <c r="A29" s="20" t="s">
        <v>24</v>
      </c>
      <c r="B29" s="21"/>
      <c r="C29" s="21"/>
      <c r="D29" s="21"/>
      <c r="E29" s="22"/>
      <c r="F29" s="23">
        <v>4900</v>
      </c>
      <c r="G29" s="24"/>
    </row>
    <row r="30" spans="1:7" x14ac:dyDescent="0.2">
      <c r="A30" s="7" t="s">
        <v>25</v>
      </c>
      <c r="B30" s="8"/>
      <c r="C30" s="8"/>
      <c r="D30" s="8"/>
      <c r="E30" s="9"/>
      <c r="F30" s="4">
        <f>F31</f>
        <v>6490</v>
      </c>
      <c r="G30" s="4"/>
    </row>
    <row r="31" spans="1:7" x14ac:dyDescent="0.2">
      <c r="A31" s="20" t="s">
        <v>26</v>
      </c>
      <c r="B31" s="21"/>
      <c r="C31" s="21"/>
      <c r="D31" s="21"/>
      <c r="E31" s="22"/>
      <c r="F31" s="23">
        <v>6490</v>
      </c>
      <c r="G31" s="24"/>
    </row>
    <row r="32" spans="1:7" x14ac:dyDescent="0.2">
      <c r="A32" s="7" t="s">
        <v>27</v>
      </c>
      <c r="B32" s="8"/>
      <c r="C32" s="8"/>
      <c r="D32" s="8"/>
      <c r="E32" s="9"/>
      <c r="F32" s="27">
        <v>0</v>
      </c>
      <c r="G32" s="28"/>
    </row>
    <row r="33" spans="1:7" ht="13.5" customHeight="1" x14ac:dyDescent="0.2">
      <c r="A33" s="7" t="s">
        <v>28</v>
      </c>
      <c r="B33" s="8"/>
      <c r="C33" s="8"/>
      <c r="D33" s="8"/>
      <c r="E33" s="9"/>
      <c r="F33" s="4">
        <f>F34</f>
        <v>2458.5</v>
      </c>
      <c r="G33" s="4"/>
    </row>
    <row r="34" spans="1:7" ht="12.75" customHeight="1" x14ac:dyDescent="0.2">
      <c r="A34" s="13" t="s">
        <v>29</v>
      </c>
      <c r="B34" s="13"/>
      <c r="C34" s="13"/>
      <c r="D34" s="13"/>
      <c r="E34" s="13"/>
      <c r="F34" s="6">
        <v>2458.5</v>
      </c>
      <c r="G34" s="6"/>
    </row>
    <row r="35" spans="1:7" x14ac:dyDescent="0.2">
      <c r="A35" s="7" t="s">
        <v>30</v>
      </c>
      <c r="B35" s="8"/>
      <c r="C35" s="8"/>
      <c r="D35" s="8"/>
      <c r="E35" s="9"/>
      <c r="F35" s="4">
        <f>F36+F37+F38+F39+F40</f>
        <v>421510.71</v>
      </c>
      <c r="G35" s="4"/>
    </row>
    <row r="36" spans="1:7" x14ac:dyDescent="0.2">
      <c r="A36" s="13" t="s">
        <v>31</v>
      </c>
      <c r="B36" s="13"/>
      <c r="C36" s="13"/>
      <c r="D36" s="13"/>
      <c r="E36" s="13"/>
      <c r="F36" s="6">
        <v>15184.91</v>
      </c>
      <c r="G36" s="6"/>
    </row>
    <row r="37" spans="1:7" x14ac:dyDescent="0.2">
      <c r="A37" s="13" t="s">
        <v>32</v>
      </c>
      <c r="B37" s="13"/>
      <c r="C37" s="13"/>
      <c r="D37" s="13"/>
      <c r="E37" s="13"/>
      <c r="F37" s="6">
        <f>9100+2000+4050</f>
        <v>15150</v>
      </c>
      <c r="G37" s="6"/>
    </row>
    <row r="38" spans="1:7" x14ac:dyDescent="0.2">
      <c r="A38" s="13" t="s">
        <v>33</v>
      </c>
      <c r="B38" s="13"/>
      <c r="C38" s="13"/>
      <c r="D38" s="13"/>
      <c r="E38" s="13"/>
      <c r="F38" s="6">
        <v>42395.8</v>
      </c>
      <c r="G38" s="6"/>
    </row>
    <row r="39" spans="1:7" x14ac:dyDescent="0.2">
      <c r="A39" s="13" t="s">
        <v>34</v>
      </c>
      <c r="B39" s="13"/>
      <c r="C39" s="13"/>
      <c r="D39" s="13"/>
      <c r="E39" s="13"/>
      <c r="F39" s="6">
        <f>33503</f>
        <v>33503</v>
      </c>
      <c r="G39" s="6"/>
    </row>
    <row r="40" spans="1:7" x14ac:dyDescent="0.2">
      <c r="A40" s="14" t="s">
        <v>35</v>
      </c>
      <c r="B40" s="11"/>
      <c r="C40" s="11"/>
      <c r="D40" s="11"/>
      <c r="E40" s="12"/>
      <c r="F40" s="15">
        <v>315277</v>
      </c>
      <c r="G40" s="16"/>
    </row>
    <row r="41" spans="1:7" x14ac:dyDescent="0.2">
      <c r="A41" s="7" t="s">
        <v>36</v>
      </c>
      <c r="B41" s="8"/>
      <c r="C41" s="8"/>
      <c r="D41" s="8"/>
      <c r="E41" s="9"/>
      <c r="F41" s="4">
        <f>F42+F43</f>
        <v>273758.88</v>
      </c>
      <c r="G41" s="4"/>
    </row>
    <row r="42" spans="1:7" x14ac:dyDescent="0.2">
      <c r="A42" s="17" t="s">
        <v>37</v>
      </c>
      <c r="B42" s="18"/>
      <c r="C42" s="18"/>
      <c r="D42" s="18"/>
      <c r="E42" s="19"/>
      <c r="F42" s="6">
        <f>50700+101.4+1470.3+11154+2585.7</f>
        <v>66011.400000000009</v>
      </c>
      <c r="G42" s="6"/>
    </row>
    <row r="43" spans="1:7" ht="12.75" customHeight="1" x14ac:dyDescent="0.2">
      <c r="A43" s="17" t="s">
        <v>38</v>
      </c>
      <c r="B43" s="18"/>
      <c r="C43" s="18"/>
      <c r="D43" s="18"/>
      <c r="E43" s="19"/>
      <c r="F43" s="15">
        <f>163452+35959.44+8336.04</f>
        <v>207747.48</v>
      </c>
      <c r="G43" s="16"/>
    </row>
    <row r="44" spans="1:7" x14ac:dyDescent="0.2">
      <c r="A44" s="7" t="s">
        <v>39</v>
      </c>
      <c r="B44" s="29"/>
      <c r="C44" s="29"/>
      <c r="D44" s="29"/>
      <c r="E44" s="30"/>
      <c r="F44" s="4">
        <f>F45+F46</f>
        <v>24646.19</v>
      </c>
      <c r="G44" s="4"/>
    </row>
    <row r="45" spans="1:7" x14ac:dyDescent="0.2">
      <c r="A45" s="13" t="s">
        <v>40</v>
      </c>
      <c r="B45" s="13"/>
      <c r="C45" s="13"/>
      <c r="D45" s="13"/>
      <c r="E45" s="13"/>
      <c r="F45" s="6">
        <v>17646.189999999999</v>
      </c>
      <c r="G45" s="6"/>
    </row>
    <row r="46" spans="1:7" x14ac:dyDescent="0.2">
      <c r="A46" s="10" t="s">
        <v>41</v>
      </c>
      <c r="B46" s="11"/>
      <c r="C46" s="11"/>
      <c r="D46" s="11"/>
      <c r="E46" s="12"/>
      <c r="F46" s="15">
        <v>7000</v>
      </c>
      <c r="G46" s="16"/>
    </row>
    <row r="47" spans="1:7" x14ac:dyDescent="0.2">
      <c r="A47" s="7" t="s">
        <v>42</v>
      </c>
      <c r="B47" s="8"/>
      <c r="C47" s="8"/>
      <c r="D47" s="8"/>
      <c r="E47" s="9"/>
      <c r="F47" s="4">
        <v>0</v>
      </c>
      <c r="G47" s="4"/>
    </row>
    <row r="48" spans="1:7" x14ac:dyDescent="0.2">
      <c r="A48" s="7" t="s">
        <v>43</v>
      </c>
      <c r="B48" s="8"/>
      <c r="C48" s="8"/>
      <c r="D48" s="8"/>
      <c r="E48" s="9"/>
      <c r="F48" s="4">
        <f>F11+F12+F14+F16+F17+F20+F22+F27+F30+F32+F33+F35+F41+F44+F47</f>
        <v>1131609.21</v>
      </c>
      <c r="G48" s="4"/>
    </row>
    <row r="49" spans="1:7" x14ac:dyDescent="0.2">
      <c r="A49" s="7" t="s">
        <v>44</v>
      </c>
      <c r="B49" s="8"/>
      <c r="C49" s="8"/>
      <c r="D49" s="8"/>
      <c r="E49" s="9"/>
      <c r="F49" s="4">
        <f>F7+F9-F48</f>
        <v>295093.79000000004</v>
      </c>
      <c r="G49" s="4"/>
    </row>
  </sheetData>
  <mergeCells count="87">
    <mergeCell ref="A49:E49"/>
    <mergeCell ref="F49:G49"/>
    <mergeCell ref="A46:E46"/>
    <mergeCell ref="F46:G46"/>
    <mergeCell ref="A47:E47"/>
    <mergeCell ref="F47:G47"/>
    <mergeCell ref="A48:E48"/>
    <mergeCell ref="F48:G48"/>
    <mergeCell ref="A43:E43"/>
    <mergeCell ref="F43:G43"/>
    <mergeCell ref="A44:E44"/>
    <mergeCell ref="F44:G44"/>
    <mergeCell ref="A45:E45"/>
    <mergeCell ref="F45:G45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25:E25"/>
    <mergeCell ref="F25:G25"/>
    <mergeCell ref="A26:E26"/>
    <mergeCell ref="F26:G26"/>
    <mergeCell ref="A27:E27"/>
    <mergeCell ref="F27:G27"/>
    <mergeCell ref="A22:E22"/>
    <mergeCell ref="F22:G22"/>
    <mergeCell ref="A23:E23"/>
    <mergeCell ref="F23:G23"/>
    <mergeCell ref="A24:E24"/>
    <mergeCell ref="F24:G24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3:E13"/>
    <mergeCell ref="F13:G13"/>
    <mergeCell ref="A14:E14"/>
    <mergeCell ref="F14:G14"/>
    <mergeCell ref="A15:E15"/>
    <mergeCell ref="F15:G15"/>
    <mergeCell ref="A10:E10"/>
    <mergeCell ref="F10:G10"/>
    <mergeCell ref="A11:E11"/>
    <mergeCell ref="F11:G11"/>
    <mergeCell ref="A12:E12"/>
    <mergeCell ref="F12:G12"/>
    <mergeCell ref="A2:G5"/>
    <mergeCell ref="A7:E7"/>
    <mergeCell ref="F7:G7"/>
    <mergeCell ref="A8:E8"/>
    <mergeCell ref="F8:G8"/>
    <mergeCell ref="A9:E9"/>
    <mergeCell ref="F9:G9"/>
  </mergeCells>
  <pageMargins left="0.74803149606299213" right="0.74803149606299213" top="0.98425196850393704" bottom="0.74803149606299213" header="0.15748031496062992" footer="0.1574803149606299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" workbookViewId="0">
      <selection activeCell="N26" sqref="N26"/>
    </sheetView>
  </sheetViews>
  <sheetFormatPr defaultRowHeight="12.75" x14ac:dyDescent="0.2"/>
  <cols>
    <col min="5" max="5" width="25.85546875" customWidth="1"/>
    <col min="7" max="7" width="13.28515625" customWidth="1"/>
  </cols>
  <sheetData>
    <row r="1" spans="1:7" ht="3.75" hidden="1" customHeight="1" x14ac:dyDescent="0.2"/>
    <row r="2" spans="1:7" ht="12.75" customHeight="1" x14ac:dyDescent="0.2">
      <c r="A2" s="31" t="s">
        <v>45</v>
      </c>
      <c r="B2" s="31"/>
      <c r="C2" s="31"/>
      <c r="D2" s="31"/>
      <c r="E2" s="31"/>
      <c r="F2" s="31"/>
      <c r="G2" s="31"/>
    </row>
    <row r="3" spans="1:7" ht="12.75" customHeight="1" x14ac:dyDescent="0.2">
      <c r="A3" s="31"/>
      <c r="B3" s="31"/>
      <c r="C3" s="31"/>
      <c r="D3" s="31"/>
      <c r="E3" s="31"/>
      <c r="F3" s="31"/>
      <c r="G3" s="31"/>
    </row>
    <row r="4" spans="1:7" ht="15" customHeight="1" x14ac:dyDescent="0.2">
      <c r="A4" s="31"/>
      <c r="B4" s="31"/>
      <c r="C4" s="31"/>
      <c r="D4" s="31"/>
      <c r="E4" s="31"/>
      <c r="F4" s="31"/>
      <c r="G4" s="31"/>
    </row>
    <row r="5" spans="1:7" ht="10.5" customHeight="1" x14ac:dyDescent="0.2">
      <c r="A5" s="31"/>
      <c r="B5" s="31"/>
      <c r="C5" s="31"/>
      <c r="D5" s="31"/>
      <c r="E5" s="31"/>
      <c r="F5" s="31"/>
      <c r="G5" s="31"/>
    </row>
    <row r="6" spans="1:7" ht="15" customHeight="1" x14ac:dyDescent="0.2">
      <c r="A6" s="2" t="s">
        <v>46</v>
      </c>
    </row>
    <row r="7" spans="1:7" x14ac:dyDescent="0.2">
      <c r="A7" s="3" t="s">
        <v>47</v>
      </c>
      <c r="B7" s="3"/>
      <c r="C7" s="3"/>
      <c r="D7" s="3"/>
      <c r="E7" s="3"/>
      <c r="F7" s="4">
        <f>'[1]старшее 1кв.'!F52:G52</f>
        <v>410428</v>
      </c>
      <c r="G7" s="4"/>
    </row>
    <row r="8" spans="1:7" x14ac:dyDescent="0.2">
      <c r="A8" s="5" t="s">
        <v>3</v>
      </c>
      <c r="B8" s="5"/>
      <c r="C8" s="5"/>
      <c r="D8" s="5"/>
      <c r="E8" s="5"/>
      <c r="F8" s="32"/>
      <c r="G8" s="32"/>
    </row>
    <row r="9" spans="1:7" x14ac:dyDescent="0.2">
      <c r="A9" s="33" t="s">
        <v>4</v>
      </c>
      <c r="B9" s="33"/>
      <c r="C9" s="33"/>
      <c r="D9" s="33"/>
      <c r="E9" s="33"/>
      <c r="F9" s="4">
        <v>628713</v>
      </c>
      <c r="G9" s="4"/>
    </row>
    <row r="10" spans="1:7" x14ac:dyDescent="0.2">
      <c r="A10" s="5" t="s">
        <v>5</v>
      </c>
      <c r="B10" s="5"/>
      <c r="C10" s="5"/>
      <c r="D10" s="5"/>
      <c r="E10" s="5"/>
      <c r="F10" s="32"/>
      <c r="G10" s="32"/>
    </row>
    <row r="11" spans="1:7" x14ac:dyDescent="0.2">
      <c r="A11" s="7" t="s">
        <v>6</v>
      </c>
      <c r="B11" s="8"/>
      <c r="C11" s="8"/>
      <c r="D11" s="8"/>
      <c r="E11" s="9"/>
      <c r="F11" s="4">
        <v>0</v>
      </c>
      <c r="G11" s="4"/>
    </row>
    <row r="12" spans="1:7" x14ac:dyDescent="0.2">
      <c r="A12" s="7" t="s">
        <v>7</v>
      </c>
      <c r="B12" s="8"/>
      <c r="C12" s="8"/>
      <c r="D12" s="8"/>
      <c r="E12" s="9"/>
      <c r="F12" s="4">
        <f>F13+F14</f>
        <v>119415</v>
      </c>
      <c r="G12" s="4"/>
    </row>
    <row r="13" spans="1:7" x14ac:dyDescent="0.2">
      <c r="A13" s="10" t="s">
        <v>8</v>
      </c>
      <c r="B13" s="11"/>
      <c r="C13" s="11"/>
      <c r="D13" s="11"/>
      <c r="E13" s="12"/>
      <c r="F13" s="6">
        <v>24955</v>
      </c>
      <c r="G13" s="6"/>
    </row>
    <row r="14" spans="1:7" x14ac:dyDescent="0.2">
      <c r="A14" s="14" t="s">
        <v>48</v>
      </c>
      <c r="B14" s="25"/>
      <c r="C14" s="25"/>
      <c r="D14" s="25"/>
      <c r="E14" s="26"/>
      <c r="F14" s="15">
        <v>94460</v>
      </c>
      <c r="G14" s="16"/>
    </row>
    <row r="15" spans="1:7" x14ac:dyDescent="0.2">
      <c r="A15" s="7" t="s">
        <v>9</v>
      </c>
      <c r="B15" s="8"/>
      <c r="C15" s="8"/>
      <c r="D15" s="8"/>
      <c r="E15" s="9"/>
      <c r="F15" s="4">
        <f>F16</f>
        <v>238571</v>
      </c>
      <c r="G15" s="4"/>
    </row>
    <row r="16" spans="1:7" x14ac:dyDescent="0.2">
      <c r="A16" s="10" t="s">
        <v>10</v>
      </c>
      <c r="B16" s="11"/>
      <c r="C16" s="11"/>
      <c r="D16" s="11"/>
      <c r="E16" s="12"/>
      <c r="F16" s="6">
        <v>238571</v>
      </c>
      <c r="G16" s="6"/>
    </row>
    <row r="17" spans="1:7" x14ac:dyDescent="0.2">
      <c r="A17" s="7" t="s">
        <v>11</v>
      </c>
      <c r="B17" s="8"/>
      <c r="C17" s="8"/>
      <c r="D17" s="8"/>
      <c r="E17" s="9"/>
      <c r="F17" s="4">
        <v>0</v>
      </c>
      <c r="G17" s="4"/>
    </row>
    <row r="18" spans="1:7" x14ac:dyDescent="0.2">
      <c r="A18" s="7" t="s">
        <v>12</v>
      </c>
      <c r="B18" s="8"/>
      <c r="C18" s="8"/>
      <c r="D18" s="8"/>
      <c r="E18" s="9"/>
      <c r="F18" s="4">
        <v>0</v>
      </c>
      <c r="G18" s="4"/>
    </row>
    <row r="19" spans="1:7" x14ac:dyDescent="0.2">
      <c r="A19" s="7" t="s">
        <v>15</v>
      </c>
      <c r="B19" s="8"/>
      <c r="C19" s="8"/>
      <c r="D19" s="8"/>
      <c r="E19" s="9"/>
      <c r="F19" s="4">
        <f>F20</f>
        <v>29385.95</v>
      </c>
      <c r="G19" s="4"/>
    </row>
    <row r="20" spans="1:7" ht="25.5" customHeight="1" x14ac:dyDescent="0.2">
      <c r="A20" s="34" t="s">
        <v>16</v>
      </c>
      <c r="B20" s="18"/>
      <c r="C20" s="18"/>
      <c r="D20" s="18"/>
      <c r="E20" s="19"/>
      <c r="F20" s="6">
        <f>195+1210.95+27980</f>
        <v>29385.95</v>
      </c>
      <c r="G20" s="6"/>
    </row>
    <row r="21" spans="1:7" x14ac:dyDescent="0.2">
      <c r="A21" s="7" t="s">
        <v>17</v>
      </c>
      <c r="B21" s="8"/>
      <c r="C21" s="8"/>
      <c r="D21" s="8"/>
      <c r="E21" s="9"/>
      <c r="F21" s="4">
        <f>F22+F23+F24+F25+F26</f>
        <v>113643.5</v>
      </c>
      <c r="G21" s="4"/>
    </row>
    <row r="22" spans="1:7" x14ac:dyDescent="0.2">
      <c r="A22" s="20" t="s">
        <v>49</v>
      </c>
      <c r="B22" s="21"/>
      <c r="C22" s="21"/>
      <c r="D22" s="21"/>
      <c r="E22" s="22"/>
      <c r="F22" s="23">
        <v>4379</v>
      </c>
      <c r="G22" s="24"/>
    </row>
    <row r="23" spans="1:7" x14ac:dyDescent="0.2">
      <c r="A23" s="20" t="s">
        <v>50</v>
      </c>
      <c r="B23" s="21"/>
      <c r="C23" s="21"/>
      <c r="D23" s="21"/>
      <c r="E23" s="22"/>
      <c r="F23" s="23">
        <v>52800</v>
      </c>
      <c r="G23" s="24"/>
    </row>
    <row r="24" spans="1:7" x14ac:dyDescent="0.2">
      <c r="A24" s="20" t="s">
        <v>51</v>
      </c>
      <c r="B24" s="21"/>
      <c r="C24" s="21"/>
      <c r="D24" s="21"/>
      <c r="E24" s="22"/>
      <c r="F24" s="23">
        <v>35460</v>
      </c>
      <c r="G24" s="24"/>
    </row>
    <row r="25" spans="1:7" x14ac:dyDescent="0.2">
      <c r="A25" s="20" t="s">
        <v>52</v>
      </c>
      <c r="B25" s="21"/>
      <c r="C25" s="21"/>
      <c r="D25" s="21"/>
      <c r="E25" s="22"/>
      <c r="F25" s="23">
        <v>19000</v>
      </c>
      <c r="G25" s="24"/>
    </row>
    <row r="26" spans="1:7" x14ac:dyDescent="0.2">
      <c r="A26" s="14" t="s">
        <v>21</v>
      </c>
      <c r="B26" s="25"/>
      <c r="C26" s="25"/>
      <c r="D26" s="25"/>
      <c r="E26" s="26"/>
      <c r="F26" s="23">
        <v>2004.5</v>
      </c>
      <c r="G26" s="24"/>
    </row>
    <row r="27" spans="1:7" x14ac:dyDescent="0.2">
      <c r="A27" s="7" t="s">
        <v>22</v>
      </c>
      <c r="B27" s="8"/>
      <c r="C27" s="8"/>
      <c r="D27" s="8"/>
      <c r="E27" s="9"/>
      <c r="F27" s="4">
        <f>F28</f>
        <v>6630</v>
      </c>
      <c r="G27" s="4"/>
    </row>
    <row r="28" spans="1:7" x14ac:dyDescent="0.2">
      <c r="A28" s="20" t="s">
        <v>53</v>
      </c>
      <c r="B28" s="21"/>
      <c r="C28" s="21"/>
      <c r="D28" s="21"/>
      <c r="E28" s="22"/>
      <c r="F28" s="23">
        <f>5200+1430</f>
        <v>6630</v>
      </c>
      <c r="G28" s="24"/>
    </row>
    <row r="29" spans="1:7" x14ac:dyDescent="0.2">
      <c r="A29" s="7" t="s">
        <v>25</v>
      </c>
      <c r="B29" s="8"/>
      <c r="C29" s="8"/>
      <c r="D29" s="8"/>
      <c r="E29" s="9"/>
      <c r="F29" s="4">
        <f>F30+F31</f>
        <v>14000</v>
      </c>
      <c r="G29" s="4"/>
    </row>
    <row r="30" spans="1:7" x14ac:dyDescent="0.2">
      <c r="A30" s="14" t="s">
        <v>54</v>
      </c>
      <c r="B30" s="25"/>
      <c r="C30" s="25"/>
      <c r="D30" s="25"/>
      <c r="E30" s="26"/>
      <c r="F30" s="15">
        <v>6600</v>
      </c>
      <c r="G30" s="16"/>
    </row>
    <row r="31" spans="1:7" x14ac:dyDescent="0.2">
      <c r="A31" s="14" t="s">
        <v>55</v>
      </c>
      <c r="B31" s="25"/>
      <c r="C31" s="25"/>
      <c r="D31" s="25"/>
      <c r="E31" s="26"/>
      <c r="F31" s="15">
        <v>7400</v>
      </c>
      <c r="G31" s="16"/>
    </row>
    <row r="32" spans="1:7" x14ac:dyDescent="0.2">
      <c r="A32" s="7" t="s">
        <v>27</v>
      </c>
      <c r="B32" s="8"/>
      <c r="C32" s="8"/>
      <c r="D32" s="8"/>
      <c r="E32" s="9"/>
      <c r="F32" s="27">
        <v>866</v>
      </c>
      <c r="G32" s="28"/>
    </row>
    <row r="33" spans="1:7" x14ac:dyDescent="0.2">
      <c r="A33" s="7" t="s">
        <v>28</v>
      </c>
      <c r="B33" s="8"/>
      <c r="C33" s="8"/>
      <c r="D33" s="8"/>
      <c r="E33" s="9"/>
      <c r="F33" s="4">
        <v>0</v>
      </c>
      <c r="G33" s="4"/>
    </row>
    <row r="34" spans="1:7" x14ac:dyDescent="0.2">
      <c r="A34" s="7" t="s">
        <v>30</v>
      </c>
      <c r="B34" s="8"/>
      <c r="C34" s="8"/>
      <c r="D34" s="8"/>
      <c r="E34" s="9"/>
      <c r="F34" s="4">
        <f>F35+F36+F37+F38+F39</f>
        <v>154643.78</v>
      </c>
      <c r="G34" s="4"/>
    </row>
    <row r="35" spans="1:7" x14ac:dyDescent="0.2">
      <c r="A35" s="13" t="s">
        <v>31</v>
      </c>
      <c r="B35" s="13"/>
      <c r="C35" s="13"/>
      <c r="D35" s="13"/>
      <c r="E35" s="13"/>
      <c r="F35" s="6">
        <v>15202.86</v>
      </c>
      <c r="G35" s="6"/>
    </row>
    <row r="36" spans="1:7" x14ac:dyDescent="0.2">
      <c r="A36" s="13" t="s">
        <v>32</v>
      </c>
      <c r="B36" s="13"/>
      <c r="C36" s="13"/>
      <c r="D36" s="13"/>
      <c r="E36" s="13"/>
      <c r="F36" s="6">
        <v>10463.6</v>
      </c>
      <c r="G36" s="6"/>
    </row>
    <row r="37" spans="1:7" x14ac:dyDescent="0.2">
      <c r="A37" s="13" t="s">
        <v>33</v>
      </c>
      <c r="B37" s="13"/>
      <c r="C37" s="13"/>
      <c r="D37" s="13"/>
      <c r="E37" s="13"/>
      <c r="F37" s="6">
        <f>36439.12</f>
        <v>36439.120000000003</v>
      </c>
      <c r="G37" s="6"/>
    </row>
    <row r="38" spans="1:7" x14ac:dyDescent="0.2">
      <c r="A38" s="13" t="s">
        <v>56</v>
      </c>
      <c r="B38" s="13"/>
      <c r="C38" s="13"/>
      <c r="D38" s="13"/>
      <c r="E38" s="13"/>
      <c r="F38" s="6">
        <v>31251.200000000001</v>
      </c>
      <c r="G38" s="6"/>
    </row>
    <row r="39" spans="1:7" x14ac:dyDescent="0.2">
      <c r="A39" s="14" t="s">
        <v>35</v>
      </c>
      <c r="B39" s="11"/>
      <c r="C39" s="11"/>
      <c r="D39" s="11"/>
      <c r="E39" s="12"/>
      <c r="F39" s="15">
        <v>61287</v>
      </c>
      <c r="G39" s="16"/>
    </row>
    <row r="40" spans="1:7" x14ac:dyDescent="0.2">
      <c r="A40" s="7" t="s">
        <v>36</v>
      </c>
      <c r="B40" s="8"/>
      <c r="C40" s="8"/>
      <c r="D40" s="8"/>
      <c r="E40" s="9"/>
      <c r="F40" s="4">
        <f>F41+F42</f>
        <v>105456.90000000001</v>
      </c>
      <c r="G40" s="4"/>
    </row>
    <row r="41" spans="1:7" ht="12.75" customHeight="1" x14ac:dyDescent="0.2">
      <c r="A41" s="17" t="s">
        <v>37</v>
      </c>
      <c r="B41" s="18"/>
      <c r="C41" s="18"/>
      <c r="D41" s="18"/>
      <c r="E41" s="19"/>
      <c r="F41" s="6">
        <f>50700+101.4+1470.3+13739.7</f>
        <v>66011.400000000009</v>
      </c>
      <c r="G41" s="6"/>
    </row>
    <row r="42" spans="1:7" ht="12.75" customHeight="1" x14ac:dyDescent="0.2">
      <c r="A42" s="17" t="s">
        <v>38</v>
      </c>
      <c r="B42" s="18"/>
      <c r="C42" s="18"/>
      <c r="D42" s="18"/>
      <c r="E42" s="19"/>
      <c r="F42" s="15">
        <f>31035+8410.5</f>
        <v>39445.5</v>
      </c>
      <c r="G42" s="16"/>
    </row>
    <row r="43" spans="1:7" x14ac:dyDescent="0.2">
      <c r="A43" s="7" t="s">
        <v>39</v>
      </c>
      <c r="B43" s="29"/>
      <c r="C43" s="29"/>
      <c r="D43" s="29"/>
      <c r="E43" s="30"/>
      <c r="F43" s="4">
        <f>F44</f>
        <v>19879.419999999998</v>
      </c>
      <c r="G43" s="4"/>
    </row>
    <row r="44" spans="1:7" x14ac:dyDescent="0.2">
      <c r="A44" s="13" t="s">
        <v>40</v>
      </c>
      <c r="B44" s="13"/>
      <c r="C44" s="13"/>
      <c r="D44" s="13"/>
      <c r="E44" s="13"/>
      <c r="F44" s="6">
        <v>19879.419999999998</v>
      </c>
      <c r="G44" s="6"/>
    </row>
    <row r="45" spans="1:7" x14ac:dyDescent="0.2">
      <c r="A45" s="7" t="s">
        <v>42</v>
      </c>
      <c r="B45" s="8"/>
      <c r="C45" s="8"/>
      <c r="D45" s="8"/>
      <c r="E45" s="9"/>
      <c r="F45" s="4">
        <v>0</v>
      </c>
      <c r="G45" s="4"/>
    </row>
    <row r="46" spans="1:7" x14ac:dyDescent="0.2">
      <c r="A46" s="7" t="s">
        <v>43</v>
      </c>
      <c r="B46" s="8"/>
      <c r="C46" s="8"/>
      <c r="D46" s="8"/>
      <c r="E46" s="9"/>
      <c r="F46" s="4">
        <f>F11+F12+F15+F17+F18+F19+F21+F27+F29+F32+F33+F34+F40+F43</f>
        <v>802491.55</v>
      </c>
      <c r="G46" s="4"/>
    </row>
    <row r="47" spans="1:7" x14ac:dyDescent="0.2">
      <c r="A47" s="7" t="s">
        <v>44</v>
      </c>
      <c r="B47" s="8"/>
      <c r="C47" s="8"/>
      <c r="D47" s="8"/>
      <c r="E47" s="9"/>
      <c r="F47" s="4">
        <f>F7+F9-F46</f>
        <v>236649.44999999995</v>
      </c>
      <c r="G47" s="4"/>
    </row>
  </sheetData>
  <mergeCells count="83">
    <mergeCell ref="A46:E46"/>
    <mergeCell ref="F46:G46"/>
    <mergeCell ref="A47:E47"/>
    <mergeCell ref="F47:G47"/>
    <mergeCell ref="A43:E43"/>
    <mergeCell ref="F43:G43"/>
    <mergeCell ref="A44:E44"/>
    <mergeCell ref="F44:G44"/>
    <mergeCell ref="A45:E45"/>
    <mergeCell ref="F45:G45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25:E25"/>
    <mergeCell ref="F25:G25"/>
    <mergeCell ref="A26:E26"/>
    <mergeCell ref="F26:G26"/>
    <mergeCell ref="A27:E27"/>
    <mergeCell ref="F27:G27"/>
    <mergeCell ref="A22:E22"/>
    <mergeCell ref="F22:G22"/>
    <mergeCell ref="A23:E23"/>
    <mergeCell ref="F23:G23"/>
    <mergeCell ref="A24:E24"/>
    <mergeCell ref="F24:G24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3:E13"/>
    <mergeCell ref="F13:G13"/>
    <mergeCell ref="A14:E14"/>
    <mergeCell ref="F14:G14"/>
    <mergeCell ref="A15:E15"/>
    <mergeCell ref="F15:G15"/>
    <mergeCell ref="A10:E10"/>
    <mergeCell ref="F10:G10"/>
    <mergeCell ref="A11:E11"/>
    <mergeCell ref="F11:G11"/>
    <mergeCell ref="A12:E12"/>
    <mergeCell ref="F12:G12"/>
    <mergeCell ref="A2:G5"/>
    <mergeCell ref="A7:E7"/>
    <mergeCell ref="F7:G7"/>
    <mergeCell ref="A8:E8"/>
    <mergeCell ref="F8:G8"/>
    <mergeCell ref="A9:E9"/>
    <mergeCell ref="F9:G9"/>
  </mergeCells>
  <pageMargins left="0.74803149606299213" right="0.31496062992125984" top="0.94488188976377963" bottom="0.78740157480314965" header="0.15748031496062992" footer="0.1574803149606299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начальное 2кв. </vt:lpstr>
      <vt:lpstr>старшее 2кв.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2022-04-27T03:09:26Z</dcterms:created>
  <dcterms:modified xsi:type="dcterms:W3CDTF">2022-04-27T03:09:44Z</dcterms:modified>
</cp:coreProperties>
</file>